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LABOR FORCE and EMPLOYMENT\Labor Force\2025\"/>
    </mc:Choice>
  </mc:AlternateContent>
  <xr:revisionPtr revIDLastSave="0" documentId="8_{8B2C1BA8-BFC2-49B6-A849-8F1905C90CBD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.01b " sheetId="1" r:id="rId1"/>
    <sheet name="Sheet1" sheetId="2" r:id="rId2"/>
  </sheets>
  <externalReferences>
    <externalReference r:id="rId3"/>
  </externalReferences>
  <definedNames>
    <definedName name="_xlnm.Print_Area" localSheetId="0">'.01b '!$A$1:$M$50</definedName>
    <definedName name="Recover">[1]Macro1!$A$71</definedName>
    <definedName name="TableName">"Dummy"</definedName>
    <definedName name="Z_2C045F60_6AB2_44F0_B91E_AB5C1A883BD2_.wvu.Cols" localSheetId="0" hidden="1">'.01b '!$D:$E</definedName>
    <definedName name="Z_2C045F60_6AB2_44F0_B91E_AB5C1A883BD2_.wvu.PrintArea" localSheetId="0" hidden="1">'.01b '!$A$2:$L$43</definedName>
    <definedName name="Z_F4665436_DFC3_47B1_A482_DE3E62B43168_.wvu.Cols" localSheetId="0" hidden="1">'.01b '!#REF!</definedName>
    <definedName name="Z_F4665436_DFC3_47B1_A482_DE3E62B43168_.wvu.PrintArea" localSheetId="0" hidden="1">'.01b '!$B$2:$H$50</definedName>
    <definedName name="Z_F4665436_DFC3_47B1_A482_DE3E62B43168_.wvu.Rows" localSheetId="0" hidden="1">'.01b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U34" i="1"/>
  <c r="U35" i="1"/>
  <c r="U36" i="1"/>
  <c r="U38" i="1"/>
  <c r="U39" i="1"/>
  <c r="T38" i="1"/>
  <c r="T40" i="1"/>
  <c r="T39" i="1"/>
  <c r="T36" i="1"/>
  <c r="T35" i="1"/>
  <c r="T34" i="1"/>
  <c r="S40" i="1"/>
  <c r="S39" i="1"/>
  <c r="S38" i="1"/>
  <c r="S36" i="1"/>
  <c r="S35" i="1"/>
  <c r="S34" i="1"/>
  <c r="R40" i="1"/>
  <c r="R39" i="1"/>
  <c r="R36" i="1"/>
  <c r="R35" i="1"/>
  <c r="R38" i="1"/>
  <c r="R34" i="1"/>
  <c r="Q40" i="1" l="1"/>
  <c r="Q39" i="1"/>
  <c r="Q36" i="1"/>
  <c r="Q35" i="1"/>
  <c r="Q30" i="1"/>
  <c r="Q26" i="1"/>
  <c r="Q22" i="1"/>
  <c r="Q18" i="1"/>
  <c r="Q14" i="1"/>
  <c r="G22" i="1"/>
  <c r="Q34" i="1" l="1"/>
  <c r="Q38" i="1"/>
  <c r="P32" i="1"/>
  <c r="P28" i="1"/>
  <c r="P24" i="1"/>
  <c r="P22" i="1" s="1"/>
  <c r="P20" i="1"/>
  <c r="P18" i="1" s="1"/>
  <c r="P16" i="1"/>
  <c r="P30" i="1"/>
  <c r="P26" i="1"/>
  <c r="P14" i="1"/>
  <c r="P39" i="1"/>
  <c r="P35" i="1"/>
  <c r="P38" i="1" l="1"/>
  <c r="P40" i="1"/>
  <c r="P36" i="1"/>
  <c r="P34" i="1"/>
  <c r="G14" i="1"/>
  <c r="H14" i="1"/>
  <c r="N14" i="1"/>
  <c r="J16" i="1"/>
  <c r="J14" i="1" s="1"/>
  <c r="K16" i="1"/>
  <c r="L16" i="1"/>
  <c r="M16" i="1"/>
  <c r="G18" i="1"/>
  <c r="H18" i="1"/>
  <c r="N18" i="1"/>
  <c r="J20" i="1"/>
  <c r="K20" i="1"/>
  <c r="L20" i="1"/>
  <c r="M20" i="1"/>
  <c r="H22" i="1"/>
  <c r="N22" i="1"/>
  <c r="J24" i="1"/>
  <c r="J22" i="1" s="1"/>
  <c r="K24" i="1"/>
  <c r="L24" i="1"/>
  <c r="M24" i="1"/>
  <c r="G26" i="1"/>
  <c r="H26" i="1"/>
  <c r="N26" i="1"/>
  <c r="J28" i="1"/>
  <c r="J26" i="1" s="1"/>
  <c r="K28" i="1"/>
  <c r="L28" i="1"/>
  <c r="M28" i="1"/>
  <c r="G30" i="1"/>
  <c r="H30" i="1"/>
  <c r="J30" i="1"/>
  <c r="N30" i="1"/>
  <c r="K32" i="1"/>
  <c r="L32" i="1"/>
  <c r="M32" i="1"/>
  <c r="I34" i="1"/>
  <c r="K34" i="1"/>
  <c r="L34" i="1"/>
  <c r="M34" i="1"/>
  <c r="G35" i="1"/>
  <c r="I35" i="1"/>
  <c r="J35" i="1"/>
  <c r="K35" i="1"/>
  <c r="L35" i="1"/>
  <c r="M35" i="1"/>
  <c r="N35" i="1"/>
  <c r="G36" i="1"/>
  <c r="I36" i="1"/>
  <c r="N36" i="1"/>
  <c r="I38" i="1"/>
  <c r="K38" i="1"/>
  <c r="L38" i="1"/>
  <c r="M38" i="1"/>
  <c r="I39" i="1"/>
  <c r="J39" i="1"/>
  <c r="K39" i="1"/>
  <c r="L39" i="1"/>
  <c r="M39" i="1"/>
  <c r="N39" i="1"/>
  <c r="I40" i="1"/>
  <c r="N40" i="1"/>
  <c r="G38" i="1" l="1"/>
  <c r="K36" i="1"/>
  <c r="J36" i="1"/>
  <c r="M40" i="1"/>
  <c r="M36" i="1"/>
  <c r="L36" i="1"/>
  <c r="L40" i="1"/>
  <c r="K40" i="1"/>
  <c r="N38" i="1"/>
  <c r="J18" i="1"/>
  <c r="J34" i="1" s="1"/>
  <c r="N34" i="1"/>
  <c r="G34" i="1"/>
  <c r="J40" i="1"/>
  <c r="O40" i="1"/>
  <c r="O39" i="1"/>
  <c r="O36" i="1"/>
  <c r="O35" i="1"/>
  <c r="O34" i="1"/>
  <c r="J38" i="1" l="1"/>
  <c r="O38" i="1"/>
  <c r="E40" i="1" l="1"/>
  <c r="E39" i="1"/>
  <c r="F36" i="1"/>
  <c r="E36" i="1"/>
  <c r="D36" i="1"/>
  <c r="F35" i="1"/>
  <c r="E35" i="1"/>
  <c r="D35" i="1"/>
  <c r="F30" i="1"/>
  <c r="E30" i="1"/>
  <c r="D30" i="1"/>
  <c r="F26" i="1"/>
  <c r="E26" i="1"/>
  <c r="D26" i="1"/>
  <c r="E22" i="1"/>
  <c r="D22" i="1"/>
  <c r="F18" i="1"/>
  <c r="E18" i="1"/>
  <c r="D18" i="1"/>
  <c r="F14" i="1"/>
  <c r="E14" i="1"/>
  <c r="D14" i="1"/>
  <c r="F38" i="1" l="1"/>
  <c r="D38" i="1"/>
  <c r="E38" i="1"/>
  <c r="D34" i="1"/>
  <c r="E34" i="1"/>
  <c r="F34" i="1"/>
  <c r="F22" i="1" l="1"/>
</calcChain>
</file>

<file path=xl/sharedStrings.xml><?xml version="1.0" encoding="utf-8"?>
<sst xmlns="http://schemas.openxmlformats.org/spreadsheetml/2006/main" count="88" uniqueCount="26">
  <si>
    <t>FY 2013/14</t>
  </si>
  <si>
    <r>
      <t>2013</t>
    </r>
    <r>
      <rPr>
        <b/>
        <vertAlign val="superscript"/>
        <sz val="10"/>
        <rFont val="Arial"/>
        <family val="2"/>
      </rPr>
      <t>R</t>
    </r>
  </si>
  <si>
    <t>Working Age Population 15+</t>
  </si>
  <si>
    <t>Caymanians</t>
  </si>
  <si>
    <t>Non-Caymanians</t>
  </si>
  <si>
    <t>Labour Force</t>
  </si>
  <si>
    <t>Employed</t>
  </si>
  <si>
    <t>Unemployed</t>
  </si>
  <si>
    <t>Not in the Labour Force</t>
  </si>
  <si>
    <t>Non - Caymanians</t>
  </si>
  <si>
    <t xml:space="preserve">Participation Rate (%) </t>
  </si>
  <si>
    <t xml:space="preserve">Unemployment Rate (%) </t>
  </si>
  <si>
    <t>LabourForce</t>
  </si>
  <si>
    <t>UnEmployed</t>
  </si>
  <si>
    <t>Total</t>
  </si>
  <si>
    <t>.00</t>
  </si>
  <si>
    <t>1.00</t>
  </si>
  <si>
    <t>Count</t>
  </si>
  <si>
    <t>Status related to work - original</t>
  </si>
  <si>
    <t>Caymanian</t>
  </si>
  <si>
    <t>Non-Caymanian</t>
  </si>
  <si>
    <t>0</t>
  </si>
  <si>
    <t>1</t>
  </si>
  <si>
    <t>Non Caymanian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</si>
  <si>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Labour Force Surveys 2013-2025, Census 2021, Economics and Statistics Office (ESO)</t>
    </r>
  </si>
  <si>
    <t>Labour Force Indicators by Status, 2013 - 2025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</si>
</sst>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\-\ #\ \-"/>
    <numFmt numFmtId="168" formatCode="###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</cellStyleXfs>
  <cellXfs count="72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/>
    <xf numFmtId="164" fontId="6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1" applyNumberFormat="1" applyFont="1" applyFill="1"/>
    <xf numFmtId="164" fontId="6" fillId="0" borderId="0" xfId="0" applyNumberFormat="1" applyFont="1"/>
    <xf numFmtId="164" fontId="6" fillId="0" borderId="0" xfId="1" applyNumberFormat="1" applyFont="1" applyFill="1" applyBorder="1"/>
    <xf numFmtId="0" fontId="8" fillId="0" borderId="0" xfId="0" applyFont="1" applyAlignment="1">
      <alignment horizontal="left" indent="1"/>
    </xf>
    <xf numFmtId="164" fontId="8" fillId="0" borderId="0" xfId="1" applyNumberFormat="1" applyFont="1" applyFill="1"/>
    <xf numFmtId="164" fontId="0" fillId="0" borderId="0" xfId="0" applyNumberFormat="1"/>
    <xf numFmtId="164" fontId="0" fillId="0" borderId="0" xfId="1" applyNumberFormat="1" applyFont="1" applyFill="1" applyBorder="1"/>
    <xf numFmtId="164" fontId="2" fillId="0" borderId="0" xfId="1" applyNumberFormat="1" applyFont="1" applyFill="1"/>
    <xf numFmtId="164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/>
    <xf numFmtId="3" fontId="0" fillId="0" borderId="0" xfId="0" applyNumberFormat="1"/>
    <xf numFmtId="49" fontId="6" fillId="0" borderId="0" xfId="1" applyNumberFormat="1" applyFont="1" applyFill="1" applyAlignment="1">
      <alignment horizontal="left"/>
    </xf>
    <xf numFmtId="164" fontId="2" fillId="0" borderId="0" xfId="1" applyNumberFormat="1" applyFont="1" applyFill="1" applyBorder="1"/>
    <xf numFmtId="0" fontId="2" fillId="0" borderId="0" xfId="0" applyFont="1" applyAlignment="1">
      <alignment horizontal="left" indent="1"/>
    </xf>
    <xf numFmtId="165" fontId="6" fillId="0" borderId="0" xfId="1" applyNumberFormat="1" applyFont="1" applyFill="1" applyBorder="1"/>
    <xf numFmtId="165" fontId="9" fillId="0" borderId="0" xfId="1" applyNumberFormat="1" applyFont="1" applyFill="1" applyBorder="1"/>
    <xf numFmtId="165" fontId="8" fillId="0" borderId="0" xfId="1" applyNumberFormat="1" applyFont="1" applyFill="1"/>
    <xf numFmtId="165" fontId="8" fillId="0" borderId="0" xfId="0" applyNumberFormat="1" applyFont="1"/>
    <xf numFmtId="166" fontId="0" fillId="0" borderId="0" xfId="0" applyNumberFormat="1"/>
    <xf numFmtId="165" fontId="6" fillId="0" borderId="0" xfId="1" applyNumberFormat="1" applyFont="1" applyFill="1"/>
    <xf numFmtId="165" fontId="8" fillId="0" borderId="0" xfId="1" applyNumberFormat="1" applyFont="1" applyFill="1" applyBorder="1"/>
    <xf numFmtId="0" fontId="2" fillId="0" borderId="2" xfId="0" applyFont="1" applyBorder="1" applyAlignment="1">
      <alignment horizontal="left" indent="1"/>
    </xf>
    <xf numFmtId="0" fontId="0" fillId="0" borderId="2" xfId="0" applyBorder="1"/>
    <xf numFmtId="1" fontId="0" fillId="0" borderId="0" xfId="0" applyNumberFormat="1"/>
    <xf numFmtId="0" fontId="0" fillId="0" borderId="0" xfId="0" applyAlignment="1">
      <alignment horizontal="centerContinuous"/>
    </xf>
    <xf numFmtId="167" fontId="0" fillId="0" borderId="0" xfId="0" applyNumberFormat="1" applyAlignment="1">
      <alignment horizontal="centerContinuous"/>
    </xf>
    <xf numFmtId="167" fontId="0" fillId="0" borderId="0" xfId="0" applyNumberFormat="1"/>
    <xf numFmtId="0" fontId="3" fillId="0" borderId="0" xfId="0" applyFont="1" applyAlignment="1">
      <alignment horizontal="right" wrapText="1"/>
    </xf>
    <xf numFmtId="164" fontId="0" fillId="0" borderId="0" xfId="1" applyNumberFormat="1" applyFont="1" applyFill="1"/>
    <xf numFmtId="0" fontId="11" fillId="0" borderId="10" xfId="21" applyFont="1" applyBorder="1" applyAlignment="1">
      <alignment horizontal="center" wrapText="1"/>
    </xf>
    <xf numFmtId="0" fontId="11" fillId="0" borderId="11" xfId="21" applyFont="1" applyBorder="1" applyAlignment="1">
      <alignment horizontal="center"/>
    </xf>
    <xf numFmtId="0" fontId="11" fillId="0" borderId="12" xfId="21" applyFont="1" applyBorder="1" applyAlignment="1">
      <alignment horizontal="center"/>
    </xf>
    <xf numFmtId="0" fontId="11" fillId="0" borderId="15" xfId="21" applyFont="1" applyBorder="1" applyAlignment="1">
      <alignment horizontal="center" wrapText="1"/>
    </xf>
    <xf numFmtId="0" fontId="11" fillId="0" borderId="16" xfId="21" applyFont="1" applyBorder="1" applyAlignment="1">
      <alignment horizontal="center" wrapText="1"/>
    </xf>
    <xf numFmtId="0" fontId="11" fillId="0" borderId="17" xfId="21" applyFont="1" applyBorder="1" applyAlignment="1">
      <alignment horizontal="center" wrapText="1"/>
    </xf>
    <xf numFmtId="0" fontId="11" fillId="0" borderId="4" xfId="21" applyFont="1" applyBorder="1" applyAlignment="1">
      <alignment horizontal="left" vertical="top" wrapText="1"/>
    </xf>
    <xf numFmtId="168" fontId="11" fillId="0" borderId="18" xfId="21" applyNumberFormat="1" applyFont="1" applyBorder="1" applyAlignment="1">
      <alignment horizontal="right" vertical="top"/>
    </xf>
    <xf numFmtId="168" fontId="11" fillId="0" borderId="19" xfId="21" applyNumberFormat="1" applyFont="1" applyBorder="1" applyAlignment="1">
      <alignment horizontal="right" vertical="top"/>
    </xf>
    <xf numFmtId="168" fontId="11" fillId="0" borderId="20" xfId="21" applyNumberFormat="1" applyFont="1" applyBorder="1" applyAlignment="1">
      <alignment horizontal="right" vertical="top"/>
    </xf>
    <xf numFmtId="0" fontId="11" fillId="0" borderId="9" xfId="21" applyFont="1" applyBorder="1" applyAlignment="1">
      <alignment horizontal="left" vertical="top" wrapText="1"/>
    </xf>
    <xf numFmtId="168" fontId="11" fillId="0" borderId="21" xfId="21" applyNumberFormat="1" applyFont="1" applyBorder="1" applyAlignment="1">
      <alignment horizontal="right" vertical="top"/>
    </xf>
    <xf numFmtId="168" fontId="11" fillId="0" borderId="22" xfId="21" applyNumberFormat="1" applyFont="1" applyBorder="1" applyAlignment="1">
      <alignment horizontal="right" vertical="top"/>
    </xf>
    <xf numFmtId="168" fontId="11" fillId="0" borderId="23" xfId="21" applyNumberFormat="1" applyFont="1" applyBorder="1" applyAlignment="1">
      <alignment horizontal="right" vertical="top"/>
    </xf>
    <xf numFmtId="0" fontId="11" fillId="0" borderId="14" xfId="21" applyFont="1" applyBorder="1" applyAlignment="1">
      <alignment horizontal="left" vertical="top" wrapText="1"/>
    </xf>
    <xf numFmtId="168" fontId="11" fillId="0" borderId="24" xfId="21" applyNumberFormat="1" applyFont="1" applyBorder="1" applyAlignment="1">
      <alignment horizontal="right" vertical="top"/>
    </xf>
    <xf numFmtId="168" fontId="11" fillId="0" borderId="25" xfId="21" applyNumberFormat="1" applyFont="1" applyBorder="1" applyAlignment="1">
      <alignment horizontal="right" vertical="top"/>
    </xf>
    <xf numFmtId="168" fontId="11" fillId="0" borderId="26" xfId="21" applyNumberFormat="1" applyFont="1" applyBorder="1" applyAlignment="1">
      <alignment horizontal="right" vertical="top"/>
    </xf>
    <xf numFmtId="0" fontId="11" fillId="0" borderId="3" xfId="21" applyFont="1" applyBorder="1" applyAlignment="1">
      <alignment horizontal="left" wrapText="1"/>
    </xf>
    <xf numFmtId="0" fontId="11" fillId="0" borderId="4" xfId="21" applyFont="1" applyBorder="1" applyAlignment="1">
      <alignment horizontal="left" wrapText="1"/>
    </xf>
    <xf numFmtId="0" fontId="11" fillId="0" borderId="8" xfId="21" applyFont="1" applyBorder="1" applyAlignment="1">
      <alignment horizontal="left" wrapText="1"/>
    </xf>
    <xf numFmtId="0" fontId="11" fillId="0" borderId="9" xfId="21" applyFont="1" applyBorder="1" applyAlignment="1">
      <alignment horizontal="left" wrapText="1"/>
    </xf>
    <xf numFmtId="0" fontId="11" fillId="0" borderId="13" xfId="21" applyFont="1" applyBorder="1" applyAlignment="1">
      <alignment horizontal="left" wrapText="1"/>
    </xf>
    <xf numFmtId="0" fontId="11" fillId="0" borderId="14" xfId="21" applyFont="1" applyBorder="1" applyAlignment="1">
      <alignment horizontal="left" wrapText="1"/>
    </xf>
    <xf numFmtId="0" fontId="11" fillId="0" borderId="5" xfId="21" applyFont="1" applyBorder="1" applyAlignment="1">
      <alignment horizontal="center" wrapText="1"/>
    </xf>
    <xf numFmtId="0" fontId="11" fillId="0" borderId="6" xfId="21" applyFont="1" applyBorder="1" applyAlignment="1">
      <alignment horizontal="center" wrapText="1"/>
    </xf>
    <xf numFmtId="0" fontId="11" fillId="0" borderId="7" xfId="21" applyFont="1" applyBorder="1" applyAlignment="1">
      <alignment horizontal="center" wrapText="1"/>
    </xf>
    <xf numFmtId="0" fontId="11" fillId="0" borderId="3" xfId="21" applyFont="1" applyBorder="1" applyAlignment="1">
      <alignment horizontal="left" vertical="top" wrapText="1"/>
    </xf>
    <xf numFmtId="0" fontId="11" fillId="0" borderId="8" xfId="21" applyFont="1" applyBorder="1" applyAlignment="1">
      <alignment horizontal="left" vertical="top" wrapText="1"/>
    </xf>
    <xf numFmtId="0" fontId="11" fillId="0" borderId="13" xfId="2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0" fillId="0" borderId="0" xfId="0"/>
  </cellXfs>
  <cellStyles count="22">
    <cellStyle name="Comma" xfId="1" builtinId="3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3 3" xfId="10" xr:uid="{00000000-0005-0000-0000-000006000000}"/>
    <cellStyle name="Comma 4" xfId="7" xr:uid="{00000000-0005-0000-0000-000007000000}"/>
    <cellStyle name="Comma 5" xfId="8" xr:uid="{00000000-0005-0000-0000-000008000000}"/>
    <cellStyle name="Normal" xfId="0" builtinId="0"/>
    <cellStyle name="Normal 2" xfId="9" xr:uid="{00000000-0005-0000-0000-00000A000000}"/>
    <cellStyle name="Normal 2 2" xfId="11" xr:uid="{00000000-0005-0000-0000-00000B000000}"/>
    <cellStyle name="Normal 2 3" xfId="12" xr:uid="{00000000-0005-0000-0000-00000C000000}"/>
    <cellStyle name="Normal 3" xfId="13" xr:uid="{00000000-0005-0000-0000-00000D000000}"/>
    <cellStyle name="Normal 3 2" xfId="14" xr:uid="{00000000-0005-0000-0000-00000E000000}"/>
    <cellStyle name="Normal 4" xfId="15" xr:uid="{00000000-0005-0000-0000-00000F000000}"/>
    <cellStyle name="Normal 4 2" xfId="16" xr:uid="{00000000-0005-0000-0000-000010000000}"/>
    <cellStyle name="Normal 5" xfId="17" xr:uid="{00000000-0005-0000-0000-000011000000}"/>
    <cellStyle name="Normal 5 2" xfId="18" xr:uid="{00000000-0005-0000-0000-000012000000}"/>
    <cellStyle name="Normal 6" xfId="19" xr:uid="{00000000-0005-0000-0000-000013000000}"/>
    <cellStyle name="Normal 7" xfId="20" xr:uid="{00000000-0005-0000-0000-000014000000}"/>
    <cellStyle name="Normal_.01b" xfId="21" xr:uid="{B2D331E7-6E3F-478E-B04C-75661B5EE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0</xdr:row>
          <xdr:rowOff>104775</xdr:rowOff>
        </xdr:from>
        <xdr:to>
          <xdr:col>1</xdr:col>
          <xdr:colOff>200025</xdr:colOff>
          <xdr:row>1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266700</xdr:colOff>
          <xdr:row>3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ompendium%20of%20Statistics/2010%20Compendium/Data/Work%20Permits%20by%20Nationality%2031-dec-2010.xls" TargetMode="External"/><Relationship Id="rId1" Type="http://schemas.openxmlformats.org/officeDocument/2006/relationships/externalLinkPath" Target="/Compendium%20of%20Statistics/2010%20Compendium/Data/Work%20Permits%20by%20Nationality%2031-dec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U50"/>
  <sheetViews>
    <sheetView tabSelected="1" zoomScaleNormal="100" zoomScaleSheetLayoutView="90" workbookViewId="0">
      <selection activeCell="AB10" sqref="AB10"/>
    </sheetView>
  </sheetViews>
  <sheetFormatPr defaultColWidth="9.140625" defaultRowHeight="12.75" x14ac:dyDescent="0.2"/>
  <cols>
    <col min="2" max="2" width="8" customWidth="1"/>
    <col min="3" max="3" width="29" customWidth="1"/>
    <col min="4" max="4" width="14.85546875" hidden="1" customWidth="1"/>
    <col min="5" max="6" width="11.5703125" hidden="1" customWidth="1"/>
    <col min="7" max="7" width="12.28515625" hidden="1" customWidth="1"/>
    <col min="8" max="8" width="11.5703125" hidden="1" customWidth="1"/>
    <col min="9" max="9" width="9.28515625" customWidth="1"/>
    <col min="10" max="10" width="9.140625" customWidth="1"/>
    <col min="15" max="15" width="9.140625" customWidth="1"/>
  </cols>
  <sheetData>
    <row r="4" spans="2:21" ht="15" customHeight="1" x14ac:dyDescent="0.25">
      <c r="E4" s="38"/>
      <c r="F4" s="38"/>
      <c r="G4" s="38"/>
      <c r="H4" s="38"/>
    </row>
    <row r="5" spans="2:21" ht="9" customHeight="1" x14ac:dyDescent="0.2">
      <c r="F5" t="s">
        <v>0</v>
      </c>
    </row>
    <row r="6" spans="2:21" ht="12.75" customHeight="1" x14ac:dyDescent="0.25">
      <c r="E6" s="1"/>
      <c r="F6" s="1"/>
      <c r="G6" s="1"/>
      <c r="H6" s="1"/>
    </row>
    <row r="7" spans="2:21" ht="12.75" customHeight="1" x14ac:dyDescent="0.25">
      <c r="C7" s="1"/>
      <c r="D7" s="1"/>
      <c r="E7" s="1"/>
      <c r="F7" s="1"/>
      <c r="G7" s="1"/>
      <c r="H7" s="1"/>
    </row>
    <row r="8" spans="2:21" ht="12" customHeight="1" x14ac:dyDescent="0.25">
      <c r="C8" s="2"/>
      <c r="D8" s="70"/>
      <c r="E8" s="71"/>
      <c r="F8" s="71"/>
      <c r="G8" s="71"/>
      <c r="H8" s="71"/>
    </row>
    <row r="9" spans="2:21" ht="15.75" x14ac:dyDescent="0.25">
      <c r="B9" s="3"/>
      <c r="C9" s="70" t="s">
        <v>25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spans="2:21" ht="12.75" customHeight="1" x14ac:dyDescent="0.25">
      <c r="C10" s="4"/>
      <c r="D10" s="4"/>
      <c r="E10" s="4"/>
      <c r="F10" s="4"/>
      <c r="G10" s="4"/>
      <c r="H10" s="4"/>
    </row>
    <row r="11" spans="2:21" ht="12.75" customHeight="1" x14ac:dyDescent="0.25">
      <c r="C11" s="4"/>
      <c r="D11" s="4"/>
      <c r="E11" s="4"/>
      <c r="F11" s="4"/>
      <c r="G11" s="4"/>
      <c r="H11" s="4"/>
    </row>
    <row r="12" spans="2:21" ht="14.25" x14ac:dyDescent="0.2">
      <c r="C12" s="5"/>
      <c r="D12" s="6">
        <v>2008</v>
      </c>
      <c r="E12" s="6">
        <v>2009</v>
      </c>
      <c r="F12" s="6">
        <v>2010</v>
      </c>
      <c r="G12" s="6">
        <v>2011</v>
      </c>
      <c r="H12" s="6">
        <v>2012</v>
      </c>
      <c r="I12" s="7" t="s">
        <v>1</v>
      </c>
      <c r="J12" s="6">
        <v>2014</v>
      </c>
      <c r="K12" s="6">
        <v>2015</v>
      </c>
      <c r="L12" s="6">
        <v>2016</v>
      </c>
      <c r="M12" s="6">
        <v>2017</v>
      </c>
      <c r="N12" s="6">
        <v>2018</v>
      </c>
      <c r="O12" s="6">
        <v>2019</v>
      </c>
      <c r="P12" s="6">
        <v>2020</v>
      </c>
      <c r="Q12" s="6">
        <v>2021</v>
      </c>
      <c r="R12" s="6">
        <v>2022</v>
      </c>
      <c r="S12" s="6">
        <v>2023</v>
      </c>
      <c r="T12" s="6">
        <v>2024</v>
      </c>
      <c r="U12" s="6">
        <v>2025</v>
      </c>
    </row>
    <row r="13" spans="2:21" x14ac:dyDescent="0.2"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2:21" x14ac:dyDescent="0.2">
      <c r="C14" s="10" t="s">
        <v>2</v>
      </c>
      <c r="D14" s="11">
        <f>SUM(D15:D16)</f>
        <v>46377</v>
      </c>
      <c r="E14" s="11">
        <f>SUM(E15:E16)</f>
        <v>45462</v>
      </c>
      <c r="F14" s="11">
        <f>SUM(F15:F16)</f>
        <v>45068</v>
      </c>
      <c r="G14" s="11">
        <f>SUM(G15:G16)</f>
        <v>45450</v>
      </c>
      <c r="H14" s="11">
        <f>SUM(H15:H16)</f>
        <v>46375</v>
      </c>
      <c r="I14" s="12">
        <v>46394.17</v>
      </c>
      <c r="J14" s="13">
        <f>SUM(J15:J16)</f>
        <v>47896</v>
      </c>
      <c r="K14" s="13">
        <v>49369.000000000786</v>
      </c>
      <c r="L14" s="13">
        <v>50612.999999999898</v>
      </c>
      <c r="M14" s="13">
        <v>52772</v>
      </c>
      <c r="N14" s="11">
        <f>SUM(N15:N16)</f>
        <v>54150</v>
      </c>
      <c r="O14" s="11">
        <v>59262</v>
      </c>
      <c r="P14" s="11">
        <f>SUM(P15:P16)</f>
        <v>54619.584396405742</v>
      </c>
      <c r="Q14" s="11">
        <f>SUM(Q15:Q16)</f>
        <v>57360.015374011709</v>
      </c>
      <c r="R14" s="11">
        <v>69382.518474113967</v>
      </c>
      <c r="S14" s="11">
        <v>72803.493771220848</v>
      </c>
      <c r="T14" s="11">
        <v>75307.097155778931</v>
      </c>
      <c r="U14" s="11">
        <v>77889.550350336838</v>
      </c>
    </row>
    <row r="15" spans="2:21" x14ac:dyDescent="0.2">
      <c r="C15" s="14" t="s">
        <v>3</v>
      </c>
      <c r="D15" s="15">
        <v>23192</v>
      </c>
      <c r="E15" s="15">
        <v>23244</v>
      </c>
      <c r="F15" s="15">
        <v>23309</v>
      </c>
      <c r="G15" s="15">
        <v>23569</v>
      </c>
      <c r="H15" s="15">
        <v>24547</v>
      </c>
      <c r="I15" s="16">
        <v>25496.62</v>
      </c>
      <c r="J15" s="17">
        <v>25714</v>
      </c>
      <c r="K15" s="18">
        <v>25906.000000000051</v>
      </c>
      <c r="L15" s="18">
        <v>26356.000000000011</v>
      </c>
      <c r="M15" s="18">
        <v>28395</v>
      </c>
      <c r="N15" s="15">
        <v>28106</v>
      </c>
      <c r="O15" s="39">
        <v>29359</v>
      </c>
      <c r="P15" s="39">
        <v>29519.94343180424</v>
      </c>
      <c r="Q15" s="39">
        <v>29108.406709360977</v>
      </c>
      <c r="R15" s="39">
        <v>30660.920547945647</v>
      </c>
      <c r="S15" s="39">
        <v>31658.223305703941</v>
      </c>
      <c r="T15" s="39">
        <v>33114.457027299686</v>
      </c>
      <c r="U15" s="39">
        <v>35311.307635607191</v>
      </c>
    </row>
    <row r="16" spans="2:21" x14ac:dyDescent="0.2">
      <c r="C16" s="14" t="s">
        <v>4</v>
      </c>
      <c r="D16" s="15">
        <v>23185</v>
      </c>
      <c r="E16" s="15">
        <v>22218</v>
      </c>
      <c r="F16" s="15">
        <v>21759</v>
      </c>
      <c r="G16" s="15">
        <v>21881</v>
      </c>
      <c r="H16" s="15">
        <v>21828</v>
      </c>
      <c r="I16" s="16">
        <v>20897.55</v>
      </c>
      <c r="J16" s="17">
        <f>5680+16502</f>
        <v>22182</v>
      </c>
      <c r="K16" s="16">
        <f>K14-K15</f>
        <v>23463.000000000735</v>
      </c>
      <c r="L16" s="16">
        <f>L14-L15</f>
        <v>24256.999999999887</v>
      </c>
      <c r="M16" s="16">
        <f>M14-M15</f>
        <v>24377</v>
      </c>
      <c r="N16" s="15">
        <v>26044</v>
      </c>
      <c r="O16" s="39">
        <v>29903</v>
      </c>
      <c r="P16" s="39">
        <f>4257.533+20842.1079646015</f>
        <v>25099.640964601498</v>
      </c>
      <c r="Q16" s="39">
        <v>28251.608664650732</v>
      </c>
      <c r="R16" s="39">
        <v>38721.597926172515</v>
      </c>
      <c r="S16" s="39">
        <v>41145.270465516624</v>
      </c>
      <c r="T16" s="39">
        <v>42192.640128476472</v>
      </c>
      <c r="U16" s="39">
        <v>42578.242714730346</v>
      </c>
    </row>
    <row r="17" spans="3:21" x14ac:dyDescent="0.2"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3:21" x14ac:dyDescent="0.2">
      <c r="C18" s="10" t="s">
        <v>5</v>
      </c>
      <c r="D18" s="11">
        <f t="shared" ref="D18:F18" si="0">SUM(D19:D20)</f>
        <v>38999</v>
      </c>
      <c r="E18" s="11">
        <f t="shared" si="0"/>
        <v>38269</v>
      </c>
      <c r="F18" s="11">
        <f t="shared" si="0"/>
        <v>37313</v>
      </c>
      <c r="G18" s="11">
        <f>SUM(G19:G20)</f>
        <v>37620</v>
      </c>
      <c r="H18" s="11">
        <f>SUM(H19:H20)</f>
        <v>38811</v>
      </c>
      <c r="I18" s="13">
        <v>38521</v>
      </c>
      <c r="J18" s="13">
        <f>SUM(J19:J20)</f>
        <v>39467</v>
      </c>
      <c r="K18" s="13">
        <v>40870.49734714951</v>
      </c>
      <c r="L18" s="13">
        <v>42196.169580410307</v>
      </c>
      <c r="M18" s="13">
        <v>42941</v>
      </c>
      <c r="N18" s="11">
        <f>SUM(N19:N20)</f>
        <v>46178</v>
      </c>
      <c r="O18" s="11">
        <v>49088.769548916265</v>
      </c>
      <c r="P18" s="11">
        <f>SUM(P19:P20)</f>
        <v>43922.4921817914</v>
      </c>
      <c r="Q18" s="11">
        <f>SUM(Q19:Q20)</f>
        <v>47120.406116116254</v>
      </c>
      <c r="R18" s="11">
        <v>57581.597063436413</v>
      </c>
      <c r="S18" s="11">
        <v>60512.699396511118</v>
      </c>
      <c r="T18" s="11">
        <v>60827.782071234986</v>
      </c>
      <c r="U18" s="11">
        <v>64988.630457994026</v>
      </c>
    </row>
    <row r="19" spans="3:21" x14ac:dyDescent="0.2">
      <c r="C19" s="14" t="s">
        <v>3</v>
      </c>
      <c r="D19" s="15">
        <v>17686</v>
      </c>
      <c r="E19" s="15">
        <v>17728</v>
      </c>
      <c r="F19" s="15">
        <v>17506</v>
      </c>
      <c r="G19" s="15">
        <v>17701</v>
      </c>
      <c r="H19" s="15">
        <v>18418</v>
      </c>
      <c r="I19" s="19">
        <v>19336.580000000002</v>
      </c>
      <c r="J19" s="19">
        <v>19689</v>
      </c>
      <c r="K19" s="18">
        <v>19574.701306891926</v>
      </c>
      <c r="L19" s="18">
        <v>19931.491992272589</v>
      </c>
      <c r="M19" s="18">
        <v>20774</v>
      </c>
      <c r="N19" s="15">
        <v>21747</v>
      </c>
      <c r="O19" s="15">
        <v>21268.609028308867</v>
      </c>
      <c r="P19" s="15">
        <v>21248.654934004</v>
      </c>
      <c r="Q19" s="15">
        <v>21297.777566692261</v>
      </c>
      <c r="R19" s="15">
        <v>21890.553424657486</v>
      </c>
      <c r="S19" s="15">
        <v>22705.536811311467</v>
      </c>
      <c r="T19" s="15">
        <v>22535.086450960476</v>
      </c>
      <c r="U19" s="15">
        <v>25403.226819718282</v>
      </c>
    </row>
    <row r="20" spans="3:21" x14ac:dyDescent="0.2">
      <c r="C20" s="14" t="s">
        <v>4</v>
      </c>
      <c r="D20" s="15">
        <v>21313</v>
      </c>
      <c r="E20" s="15">
        <v>20541</v>
      </c>
      <c r="F20" s="15">
        <v>19807</v>
      </c>
      <c r="G20" s="15">
        <v>19919</v>
      </c>
      <c r="H20" s="15">
        <v>20393</v>
      </c>
      <c r="I20" s="19">
        <v>19184.689999999999</v>
      </c>
      <c r="J20" s="19">
        <f>4666+15112</f>
        <v>19778</v>
      </c>
      <c r="K20" s="19">
        <f>K18-K19</f>
        <v>21295.796040257585</v>
      </c>
      <c r="L20" s="19">
        <f>L18-L19</f>
        <v>22264.677588137718</v>
      </c>
      <c r="M20" s="19">
        <f>M18-M19</f>
        <v>22167</v>
      </c>
      <c r="N20" s="15">
        <v>24431</v>
      </c>
      <c r="O20" s="15">
        <v>27820.16052060746</v>
      </c>
      <c r="P20" s="15">
        <f>3539.693+19134.1442477874</f>
        <v>22673.8372477874</v>
      </c>
      <c r="Q20" s="15">
        <v>25822.628549423989</v>
      </c>
      <c r="R20" s="15">
        <v>35691.043638782263</v>
      </c>
      <c r="S20" s="39">
        <v>37807.162585201586</v>
      </c>
      <c r="T20" s="39">
        <v>38292.695620273029</v>
      </c>
      <c r="U20" s="39">
        <v>39585.403638276861</v>
      </c>
    </row>
    <row r="21" spans="3:21" ht="10.5" customHeight="1" x14ac:dyDescent="0.2">
      <c r="C21" s="8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3:21" x14ac:dyDescent="0.2">
      <c r="C22" s="10" t="s">
        <v>6</v>
      </c>
      <c r="D22" s="11">
        <f>SUM(D23:D24)</f>
        <v>37450</v>
      </c>
      <c r="E22" s="11">
        <f>SUM(E23:E24)</f>
        <v>35958</v>
      </c>
      <c r="F22" s="11">
        <f ca="1">SUM(F22:F24)</f>
        <v>1574269983</v>
      </c>
      <c r="G22" s="11">
        <f>SUM(G23:G24)</f>
        <v>35267</v>
      </c>
      <c r="H22" s="11">
        <f>SUM(H23:H24)</f>
        <v>36401</v>
      </c>
      <c r="I22" s="20">
        <v>36105.910000000003</v>
      </c>
      <c r="J22" s="13">
        <f>SUM(J23:J24)</f>
        <v>37643</v>
      </c>
      <c r="K22" s="13">
        <v>39138.211303649252</v>
      </c>
      <c r="L22" s="13">
        <v>40411.206702468153</v>
      </c>
      <c r="M22" s="13">
        <v>40856</v>
      </c>
      <c r="N22" s="11">
        <f>SUM(N23:N24)</f>
        <v>44887</v>
      </c>
      <c r="O22" s="11">
        <v>47394</v>
      </c>
      <c r="P22" s="11">
        <f>SUM(P23:P24)</f>
        <v>41643.838255675088</v>
      </c>
      <c r="Q22" s="11">
        <f>SUM(Q23:Q24)</f>
        <v>44441.231934872048</v>
      </c>
      <c r="R22" s="11">
        <v>56354.598275565724</v>
      </c>
      <c r="S22" s="11">
        <v>58504.367871912887</v>
      </c>
      <c r="T22" s="11">
        <v>59393.147367059093</v>
      </c>
      <c r="U22" s="11">
        <v>63288.696278209063</v>
      </c>
    </row>
    <row r="23" spans="3:21" x14ac:dyDescent="0.2">
      <c r="C23" s="14" t="s">
        <v>3</v>
      </c>
      <c r="D23" s="15">
        <v>16518</v>
      </c>
      <c r="E23" s="15">
        <v>16048</v>
      </c>
      <c r="F23" s="15">
        <v>15793</v>
      </c>
      <c r="G23" s="15">
        <v>15969</v>
      </c>
      <c r="H23" s="15">
        <v>16493</v>
      </c>
      <c r="I23" s="21">
        <v>17518.13</v>
      </c>
      <c r="J23" s="17">
        <v>18127</v>
      </c>
      <c r="K23" s="18">
        <v>18366.011536812704</v>
      </c>
      <c r="L23" s="18">
        <v>18525.206191454999</v>
      </c>
      <c r="M23" s="18">
        <v>19259</v>
      </c>
      <c r="N23" s="15">
        <v>20751</v>
      </c>
      <c r="O23" s="15">
        <v>20068</v>
      </c>
      <c r="P23" s="15">
        <v>19489.81772470165</v>
      </c>
      <c r="Q23" s="15">
        <v>19494.376308009625</v>
      </c>
      <c r="R23" s="15">
        <v>21094.854794520455</v>
      </c>
      <c r="S23" s="15">
        <v>21562.640663091152</v>
      </c>
      <c r="T23" s="15">
        <v>21487.420626895822</v>
      </c>
      <c r="U23" s="15">
        <v>24358.042832166757</v>
      </c>
    </row>
    <row r="24" spans="3:21" x14ac:dyDescent="0.2">
      <c r="C24" s="14" t="s">
        <v>4</v>
      </c>
      <c r="D24" s="15">
        <v>20932</v>
      </c>
      <c r="E24" s="15">
        <v>19910</v>
      </c>
      <c r="F24" s="15">
        <v>19190</v>
      </c>
      <c r="G24" s="15">
        <v>19298</v>
      </c>
      <c r="H24" s="15">
        <v>19908</v>
      </c>
      <c r="I24" s="21">
        <v>18587.78</v>
      </c>
      <c r="J24" s="17">
        <f>4537+14979</f>
        <v>19516</v>
      </c>
      <c r="K24" s="21">
        <f>K22-K23</f>
        <v>20772.199766836547</v>
      </c>
      <c r="L24" s="21">
        <f>L22-L23</f>
        <v>21886.000511013153</v>
      </c>
      <c r="M24" s="21">
        <f>M22-M23</f>
        <v>21597</v>
      </c>
      <c r="N24" s="15">
        <v>24136</v>
      </c>
      <c r="O24" s="15">
        <v>27326</v>
      </c>
      <c r="P24" s="15">
        <f>3440.68053097344+18713.34</f>
        <v>22154.020530973441</v>
      </c>
      <c r="Q24" s="15">
        <v>24946.85562686242</v>
      </c>
      <c r="R24" s="15">
        <v>35259.743481048368</v>
      </c>
      <c r="S24" s="39">
        <v>36941.727208823613</v>
      </c>
      <c r="T24" s="39">
        <v>37905.726740161939</v>
      </c>
      <c r="U24" s="39">
        <v>38930.653446043361</v>
      </c>
    </row>
    <row r="25" spans="3:21" x14ac:dyDescent="0.2">
      <c r="C25" s="2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3:21" x14ac:dyDescent="0.2">
      <c r="C26" s="10" t="s">
        <v>7</v>
      </c>
      <c r="D26" s="11">
        <f>SUM(D27:D28)</f>
        <v>1549</v>
      </c>
      <c r="E26" s="11">
        <f>SUM(E27:E28)</f>
        <v>2311</v>
      </c>
      <c r="F26" s="11">
        <f>SUM(F27:F28)</f>
        <v>2280</v>
      </c>
      <c r="G26" s="11">
        <f>SUM(G27:G28)</f>
        <v>2353</v>
      </c>
      <c r="H26" s="11">
        <f>SUM(H27:H28)</f>
        <v>2410</v>
      </c>
      <c r="I26" s="13">
        <v>2415.36</v>
      </c>
      <c r="J26" s="13">
        <f>SUM(J27:J28)</f>
        <v>1825</v>
      </c>
      <c r="K26" s="13">
        <v>1732.2860435002576</v>
      </c>
      <c r="L26" s="13">
        <v>1784.9628779421437</v>
      </c>
      <c r="M26" s="13">
        <v>2085</v>
      </c>
      <c r="N26" s="11">
        <f>SUM(N27:N28)</f>
        <v>1291</v>
      </c>
      <c r="O26" s="11">
        <v>1694.9140951359834</v>
      </c>
      <c r="P26" s="11">
        <f>SUM(P27:P28)</f>
        <v>2278.6522541695854</v>
      </c>
      <c r="Q26" s="11">
        <f>SUM(Q27:Q28)</f>
        <v>2679.1741812455266</v>
      </c>
      <c r="R26" s="11">
        <v>1226.9987878708625</v>
      </c>
      <c r="S26" s="11">
        <v>2008.3315245984413</v>
      </c>
      <c r="T26" s="11">
        <v>1434.6347041757922</v>
      </c>
      <c r="U26" s="11">
        <v>1699.9341797850295</v>
      </c>
    </row>
    <row r="27" spans="3:21" x14ac:dyDescent="0.2">
      <c r="C27" s="14" t="s">
        <v>3</v>
      </c>
      <c r="D27" s="15">
        <v>1169</v>
      </c>
      <c r="E27" s="15">
        <v>1680</v>
      </c>
      <c r="F27" s="15">
        <v>1676</v>
      </c>
      <c r="G27" s="15">
        <v>1732</v>
      </c>
      <c r="H27" s="15">
        <v>1925</v>
      </c>
      <c r="I27" s="23">
        <v>1818.45</v>
      </c>
      <c r="J27" s="23">
        <v>1562</v>
      </c>
      <c r="K27" s="18">
        <v>1208.6897700792138</v>
      </c>
      <c r="L27" s="18">
        <v>1406.285800817587</v>
      </c>
      <c r="M27" s="18">
        <v>1515</v>
      </c>
      <c r="N27" s="15">
        <v>996</v>
      </c>
      <c r="O27" s="15">
        <v>1200.6472838561583</v>
      </c>
      <c r="P27" s="15">
        <v>1758.8372093023293</v>
      </c>
      <c r="Q27" s="15">
        <v>1803.4012586842539</v>
      </c>
      <c r="R27" s="15">
        <v>795.698630136985</v>
      </c>
      <c r="S27" s="15">
        <v>1142.8961482203781</v>
      </c>
      <c r="T27" s="15">
        <v>1047.665824064713</v>
      </c>
      <c r="U27" s="15">
        <v>1045.1839875514788</v>
      </c>
    </row>
    <row r="28" spans="3:21" x14ac:dyDescent="0.2">
      <c r="C28" s="14" t="s">
        <v>4</v>
      </c>
      <c r="D28" s="15">
        <v>380</v>
      </c>
      <c r="E28" s="15">
        <v>631</v>
      </c>
      <c r="F28" s="15">
        <v>604</v>
      </c>
      <c r="G28" s="15">
        <v>621</v>
      </c>
      <c r="H28" s="15">
        <v>485</v>
      </c>
      <c r="I28" s="23">
        <v>596.91</v>
      </c>
      <c r="J28" s="23">
        <f>129+134</f>
        <v>263</v>
      </c>
      <c r="K28" s="23">
        <f>K26-K27</f>
        <v>523.59627342104386</v>
      </c>
      <c r="L28" s="23">
        <f>L26-L27</f>
        <v>378.67707712455672</v>
      </c>
      <c r="M28" s="23">
        <f>M26-M27</f>
        <v>570</v>
      </c>
      <c r="N28" s="15">
        <v>295</v>
      </c>
      <c r="O28" s="15">
        <v>494.26681127982613</v>
      </c>
      <c r="P28" s="15">
        <f>99.01239+420.802654867256</f>
        <v>519.81504486725601</v>
      </c>
      <c r="Q28" s="15">
        <v>875.77292256127282</v>
      </c>
      <c r="R28" s="15">
        <v>431.30015773387765</v>
      </c>
      <c r="S28" s="39">
        <v>865.43537637805912</v>
      </c>
      <c r="T28" s="39">
        <v>386.96888011107956</v>
      </c>
      <c r="U28" s="39">
        <v>654.75019223355071</v>
      </c>
    </row>
    <row r="29" spans="3:21" x14ac:dyDescent="0.2">
      <c r="C29" s="24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3:21" x14ac:dyDescent="0.2">
      <c r="C30" s="10" t="s">
        <v>8</v>
      </c>
      <c r="D30" s="11">
        <f>SUM(D31:D32)</f>
        <v>7377</v>
      </c>
      <c r="E30" s="11">
        <f>SUM(E31:E32)</f>
        <v>7193</v>
      </c>
      <c r="F30" s="11">
        <f>SUM(F31:F32)</f>
        <v>7754</v>
      </c>
      <c r="G30" s="11">
        <f>SUM(G31:G32)</f>
        <v>7830</v>
      </c>
      <c r="H30" s="11">
        <f>SUM(H31:H32)</f>
        <v>7564</v>
      </c>
      <c r="I30" s="13">
        <v>7872.9</v>
      </c>
      <c r="J30" s="13">
        <f>SUM(J31:J32)</f>
        <v>8313.9700000000012</v>
      </c>
      <c r="K30" s="13">
        <v>8498.5026528510371</v>
      </c>
      <c r="L30" s="13">
        <v>8416.8304195901201</v>
      </c>
      <c r="M30" s="13">
        <v>9831</v>
      </c>
      <c r="N30" s="11">
        <f>SUM(N31:N32)</f>
        <v>7972</v>
      </c>
      <c r="O30" s="11">
        <v>10173</v>
      </c>
      <c r="P30" s="11">
        <f>SUM(P31:P32)</f>
        <v>10697.092214614337</v>
      </c>
      <c r="Q30" s="11">
        <f>SUM(Q31:Q32)</f>
        <v>10239.609257900924</v>
      </c>
      <c r="R30" s="11">
        <v>11800.921410677982</v>
      </c>
      <c r="S30" s="11">
        <v>12290.794374708412</v>
      </c>
      <c r="T30" s="11">
        <v>14479.315084543108</v>
      </c>
      <c r="U30" s="11">
        <v>12900.919892342146</v>
      </c>
    </row>
    <row r="31" spans="3:21" x14ac:dyDescent="0.2">
      <c r="C31" s="14" t="s">
        <v>3</v>
      </c>
      <c r="D31" s="15">
        <v>5505</v>
      </c>
      <c r="E31" s="15">
        <v>5516</v>
      </c>
      <c r="F31" s="15">
        <v>5803</v>
      </c>
      <c r="G31" s="15">
        <v>5868</v>
      </c>
      <c r="H31" s="15">
        <v>6129</v>
      </c>
      <c r="I31" s="23">
        <v>6160.04</v>
      </c>
      <c r="J31" s="23">
        <v>6024.77</v>
      </c>
      <c r="K31" s="18">
        <v>6331.2986931080213</v>
      </c>
      <c r="L31" s="18">
        <v>6424.5080077274642</v>
      </c>
      <c r="M31" s="18">
        <v>7621</v>
      </c>
      <c r="N31" s="15">
        <v>6359</v>
      </c>
      <c r="O31" s="15">
        <v>8090</v>
      </c>
      <c r="P31" s="15">
        <v>8271.2884978001766</v>
      </c>
      <c r="Q31" s="15">
        <v>7810.6291426736125</v>
      </c>
      <c r="R31" s="15">
        <v>8770.3671232876732</v>
      </c>
      <c r="S31" s="15">
        <v>8952.6864943929559</v>
      </c>
      <c r="T31" s="15">
        <v>10579.370576339796</v>
      </c>
      <c r="U31" s="15">
        <v>9908.0808158885975</v>
      </c>
    </row>
    <row r="32" spans="3:21" x14ac:dyDescent="0.2">
      <c r="C32" s="14" t="s">
        <v>9</v>
      </c>
      <c r="D32" s="15">
        <v>1872</v>
      </c>
      <c r="E32" s="15">
        <v>1677</v>
      </c>
      <c r="F32" s="15">
        <v>1951</v>
      </c>
      <c r="G32" s="15">
        <v>1962</v>
      </c>
      <c r="H32" s="15">
        <v>1435</v>
      </c>
      <c r="I32" s="23">
        <v>1712.86</v>
      </c>
      <c r="J32" s="23">
        <v>2289.1999999999998</v>
      </c>
      <c r="K32" s="23">
        <f>K30-K31</f>
        <v>2167.2039597430157</v>
      </c>
      <c r="L32" s="23">
        <f>L30-L31</f>
        <v>1992.3224118626558</v>
      </c>
      <c r="M32" s="23">
        <f>M30-M31</f>
        <v>2210</v>
      </c>
      <c r="N32" s="15">
        <v>1613</v>
      </c>
      <c r="O32" s="15">
        <v>2083</v>
      </c>
      <c r="P32" s="15">
        <f>717.84+1707.96371681416</f>
        <v>2425.80371681416</v>
      </c>
      <c r="Q32" s="15">
        <v>2428.9801152273112</v>
      </c>
      <c r="R32" s="15">
        <v>3030.5542873904105</v>
      </c>
      <c r="S32" s="39">
        <v>3338.1078803153623</v>
      </c>
      <c r="T32" s="39">
        <v>3899.9445082032635</v>
      </c>
      <c r="U32" s="39">
        <v>2992.8390764536025</v>
      </c>
    </row>
    <row r="34" spans="2:21" x14ac:dyDescent="0.2">
      <c r="C34" s="10" t="s">
        <v>10</v>
      </c>
      <c r="D34" s="25">
        <f t="shared" ref="D34:G36" si="1">(D18/D14)*100</f>
        <v>84.091252129288236</v>
      </c>
      <c r="E34" s="25">
        <f t="shared" si="1"/>
        <v>84.177994808851352</v>
      </c>
      <c r="F34" s="25">
        <f t="shared" si="1"/>
        <v>82.792668855951007</v>
      </c>
      <c r="G34" s="25">
        <f t="shared" si="1"/>
        <v>82.772277227722768</v>
      </c>
      <c r="H34" s="25">
        <v>83.7</v>
      </c>
      <c r="I34" s="26">
        <f t="shared" ref="I34:L36" si="2">+I18/I14*100</f>
        <v>83.02982896342364</v>
      </c>
      <c r="J34" s="26">
        <f t="shared" si="2"/>
        <v>82.401453148488386</v>
      </c>
      <c r="K34" s="26">
        <f t="shared" ref="K34:M35" si="3">+K18/K14*100</f>
        <v>82.785750870280665</v>
      </c>
      <c r="L34" s="26">
        <f t="shared" si="3"/>
        <v>83.370220260427942</v>
      </c>
      <c r="M34" s="26">
        <f t="shared" si="3"/>
        <v>81.370802698400666</v>
      </c>
      <c r="N34" s="25">
        <f t="shared" ref="N34:O36" si="4">(N18/N14)*100</f>
        <v>85.277931671283469</v>
      </c>
      <c r="O34" s="25">
        <f t="shared" si="4"/>
        <v>82.833467565921268</v>
      </c>
      <c r="P34" s="25">
        <f t="shared" ref="P34" si="5">(P18/P14)*100</f>
        <v>80.415280832275499</v>
      </c>
      <c r="Q34" s="25">
        <f t="shared" ref="Q34:R36" si="6">+Q18/Q14*100</f>
        <v>82.148524209540668</v>
      </c>
      <c r="R34" s="25">
        <f t="shared" si="6"/>
        <v>82.991506116803208</v>
      </c>
      <c r="S34" s="25">
        <f t="shared" ref="S34:T34" si="7">+S18/S14*100</f>
        <v>83.117850891424837</v>
      </c>
      <c r="T34" s="25">
        <f t="shared" si="7"/>
        <v>80.772974086901414</v>
      </c>
      <c r="U34" s="25">
        <f>+U18/U14*100</f>
        <v>83.436905420154318</v>
      </c>
    </row>
    <row r="35" spans="2:21" x14ac:dyDescent="0.2">
      <c r="C35" s="14" t="s">
        <v>3</v>
      </c>
      <c r="D35" s="27">
        <f t="shared" si="1"/>
        <v>76.259054846498799</v>
      </c>
      <c r="E35" s="27">
        <f t="shared" si="1"/>
        <v>76.269144725520562</v>
      </c>
      <c r="F35" s="27">
        <f t="shared" si="1"/>
        <v>75.104037067227253</v>
      </c>
      <c r="G35" s="27">
        <f t="shared" si="1"/>
        <v>75.102889388603671</v>
      </c>
      <c r="H35" s="27">
        <v>75</v>
      </c>
      <c r="I35" s="28">
        <f t="shared" si="2"/>
        <v>75.839777978414403</v>
      </c>
      <c r="J35" s="28">
        <f t="shared" si="2"/>
        <v>76.569184102045568</v>
      </c>
      <c r="K35" s="28">
        <f t="shared" si="3"/>
        <v>75.560492962602822</v>
      </c>
      <c r="L35" s="28">
        <f t="shared" si="3"/>
        <v>75.624115921507737</v>
      </c>
      <c r="M35" s="28">
        <f t="shared" si="3"/>
        <v>73.160767740799443</v>
      </c>
      <c r="N35" s="27">
        <f t="shared" si="4"/>
        <v>77.374937735714795</v>
      </c>
      <c r="O35" s="27">
        <f t="shared" si="4"/>
        <v>72.443233857791029</v>
      </c>
      <c r="P35" s="27">
        <f t="shared" ref="P35" si="8">(P19/P15)*100</f>
        <v>71.980676328502355</v>
      </c>
      <c r="Q35" s="27">
        <f t="shared" si="6"/>
        <v>73.167101790710873</v>
      </c>
      <c r="R35" s="27">
        <f t="shared" si="6"/>
        <v>71.395617070356366</v>
      </c>
      <c r="S35" s="27">
        <f t="shared" ref="S35:T35" si="9">+S19/S15*100</f>
        <v>71.720818291216474</v>
      </c>
      <c r="T35" s="27">
        <f t="shared" si="9"/>
        <v>68.052109181142441</v>
      </c>
      <c r="U35" s="27">
        <f t="shared" ref="U35" si="10">+U19/U15*100</f>
        <v>71.940770593559648</v>
      </c>
    </row>
    <row r="36" spans="2:21" x14ac:dyDescent="0.2">
      <c r="C36" s="14" t="s">
        <v>9</v>
      </c>
      <c r="D36" s="27">
        <f t="shared" si="1"/>
        <v>91.925814103946507</v>
      </c>
      <c r="E36" s="27">
        <f t="shared" si="1"/>
        <v>92.45206589251957</v>
      </c>
      <c r="F36" s="27">
        <f t="shared" si="1"/>
        <v>91.028999494462056</v>
      </c>
      <c r="G36" s="27">
        <f t="shared" si="1"/>
        <v>91.033316576024859</v>
      </c>
      <c r="H36" s="27">
        <v>93.4</v>
      </c>
      <c r="I36" s="28">
        <f t="shared" si="2"/>
        <v>91.803536778234758</v>
      </c>
      <c r="J36" s="28">
        <f t="shared" si="2"/>
        <v>89.16238391488595</v>
      </c>
      <c r="K36" s="28">
        <f t="shared" si="2"/>
        <v>90.76331262096457</v>
      </c>
      <c r="L36" s="28">
        <f t="shared" si="2"/>
        <v>91.786608352796392</v>
      </c>
      <c r="M36" s="28">
        <f>+M20/M16*100</f>
        <v>90.934077203921731</v>
      </c>
      <c r="N36" s="27">
        <f t="shared" si="4"/>
        <v>93.806634925510679</v>
      </c>
      <c r="O36" s="27">
        <f t="shared" si="4"/>
        <v>93.034680535757147</v>
      </c>
      <c r="P36" s="27">
        <f t="shared" ref="P36" si="11">(P20/P16)*100</f>
        <v>90.33530511358606</v>
      </c>
      <c r="Q36" s="27">
        <f t="shared" si="6"/>
        <v>91.402329884790049</v>
      </c>
      <c r="R36" s="27">
        <f t="shared" si="6"/>
        <v>92.173478240313386</v>
      </c>
      <c r="S36" s="27">
        <f t="shared" ref="S36:T36" si="12">+S20/S16*100</f>
        <v>91.887019230769994</v>
      </c>
      <c r="T36" s="27">
        <f t="shared" si="12"/>
        <v>90.756813282297287</v>
      </c>
      <c r="U36" s="27">
        <f t="shared" ref="U36" si="13">+U20/U16*100</f>
        <v>92.970966189222068</v>
      </c>
    </row>
    <row r="37" spans="2:21" x14ac:dyDescent="0.2"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2:21" x14ac:dyDescent="0.2">
      <c r="C38" s="10" t="s">
        <v>11</v>
      </c>
      <c r="D38" s="30">
        <f>(D26/D18)*100</f>
        <v>3.9718967153003923</v>
      </c>
      <c r="E38" s="30">
        <f>(E26/E18)*100</f>
        <v>6.0388303849068441</v>
      </c>
      <c r="F38" s="30">
        <f>(F26/F18)*100</f>
        <v>6.1104708814622253</v>
      </c>
      <c r="G38" s="30">
        <f>(G26/G18)*100</f>
        <v>6.2546517809675715</v>
      </c>
      <c r="H38" s="30">
        <v>6.2</v>
      </c>
      <c r="I38" s="26">
        <f t="shared" ref="I38:J40" si="14">+I26/I18*100</f>
        <v>6.2702422055502192</v>
      </c>
      <c r="J38" s="26">
        <f>+J26/J18*100</f>
        <v>4.624116350368662</v>
      </c>
      <c r="K38" s="26">
        <f>+K26/K18*100</f>
        <v>4.2384755653605346</v>
      </c>
      <c r="L38" s="26">
        <f>+L26/L18*100</f>
        <v>4.2301538165464612</v>
      </c>
      <c r="M38" s="26">
        <f>+M26/M18*100</f>
        <v>4.8554994061619432</v>
      </c>
      <c r="N38" s="30">
        <f>(N26/N18)*100</f>
        <v>2.7957035817921954</v>
      </c>
      <c r="O38" s="30">
        <f>(O26/O18)*100</f>
        <v>3.4527532686412634</v>
      </c>
      <c r="P38" s="30">
        <f>(P26/P18)*100</f>
        <v>5.1878938124422467</v>
      </c>
      <c r="Q38" s="30">
        <f t="shared" ref="Q38:R40" si="15">+Q26/Q18*100</f>
        <v>5.685804520961435</v>
      </c>
      <c r="R38" s="30">
        <f t="shared" si="15"/>
        <v>2.1308870376052687</v>
      </c>
      <c r="S38" s="30">
        <f t="shared" ref="S38:T38" si="16">+S26/S18*100</f>
        <v>3.3188595858842684</v>
      </c>
      <c r="T38" s="30">
        <f>+T26/T18*100</f>
        <v>2.3585188466936073</v>
      </c>
      <c r="U38" s="30">
        <f>+U26/U18*100</f>
        <v>2.6157408885294124</v>
      </c>
    </row>
    <row r="39" spans="2:21" x14ac:dyDescent="0.2">
      <c r="C39" s="14" t="s">
        <v>3</v>
      </c>
      <c r="D39" s="27">
        <v>6.6</v>
      </c>
      <c r="E39" s="27">
        <f>(E27/E19)*100</f>
        <v>9.4765342960288805</v>
      </c>
      <c r="F39" s="27">
        <v>9.8000000000000007</v>
      </c>
      <c r="G39" s="27">
        <v>9.8000000000000007</v>
      </c>
      <c r="H39" s="27">
        <v>10.5</v>
      </c>
      <c r="I39" s="31">
        <f t="shared" si="14"/>
        <v>9.4041966056045059</v>
      </c>
      <c r="J39" s="31">
        <f t="shared" si="14"/>
        <v>7.9333638072019914</v>
      </c>
      <c r="K39" s="31">
        <f t="shared" ref="K39:N40" si="17">+K27/K19*100</f>
        <v>6.1747546035537937</v>
      </c>
      <c r="L39" s="31">
        <f t="shared" si="17"/>
        <v>7.0555972496329025</v>
      </c>
      <c r="M39" s="31">
        <f t="shared" si="17"/>
        <v>7.2927698084143637</v>
      </c>
      <c r="N39" s="27">
        <f t="shared" si="17"/>
        <v>4.5799420609739272</v>
      </c>
      <c r="O39" s="27">
        <f t="shared" ref="O39:P39" si="18">+O27/O19*100</f>
        <v>5.6451612903226405</v>
      </c>
      <c r="P39" s="27">
        <f t="shared" si="18"/>
        <v>8.2774049217001515</v>
      </c>
      <c r="Q39" s="27">
        <f t="shared" si="15"/>
        <v>8.4675560773280178</v>
      </c>
      <c r="R39" s="27">
        <f t="shared" si="15"/>
        <v>3.6348949919224576</v>
      </c>
      <c r="S39" s="27">
        <f t="shared" ref="S39:T39" si="19">+S27/S19*100</f>
        <v>5.033557046979876</v>
      </c>
      <c r="T39" s="27">
        <f t="shared" si="19"/>
        <v>4.649042844120352</v>
      </c>
      <c r="U39" s="27">
        <f t="shared" ref="U39" si="20">+U27/U19*100</f>
        <v>4.1143748979960089</v>
      </c>
    </row>
    <row r="40" spans="2:21" x14ac:dyDescent="0.2">
      <c r="C40" s="14" t="s">
        <v>9</v>
      </c>
      <c r="D40" s="27">
        <v>1.8</v>
      </c>
      <c r="E40" s="27">
        <f>(E28/E20)*100</f>
        <v>3.0719049705467114</v>
      </c>
      <c r="F40" s="27">
        <v>3.1</v>
      </c>
      <c r="G40" s="27">
        <v>3.1</v>
      </c>
      <c r="H40" s="27">
        <v>2.4</v>
      </c>
      <c r="I40" s="31">
        <f t="shared" si="14"/>
        <v>3.1113872572348056</v>
      </c>
      <c r="J40" s="31">
        <f t="shared" si="14"/>
        <v>1.3297603397714632</v>
      </c>
      <c r="K40" s="31">
        <f t="shared" si="17"/>
        <v>2.458683734720398</v>
      </c>
      <c r="L40" s="31">
        <f t="shared" si="17"/>
        <v>1.7007974879740013</v>
      </c>
      <c r="M40" s="31">
        <f t="shared" si="17"/>
        <v>2.5713899039112196</v>
      </c>
      <c r="N40" s="27">
        <f>+N28/N20*100</f>
        <v>1.2074822970815766</v>
      </c>
      <c r="O40" s="27">
        <f>+O28/O20*100</f>
        <v>1.776649746192887</v>
      </c>
      <c r="P40" s="27">
        <f>+P28/P20*100</f>
        <v>2.2925764138929838</v>
      </c>
      <c r="Q40" s="27">
        <f t="shared" si="15"/>
        <v>3.3914940955180493</v>
      </c>
      <c r="R40" s="27">
        <f t="shared" si="15"/>
        <v>1.2084268594074463</v>
      </c>
      <c r="S40" s="27">
        <f t="shared" ref="S40:T40" si="21">+S28/S20*100</f>
        <v>2.2890778286461684</v>
      </c>
      <c r="T40" s="27">
        <f t="shared" si="21"/>
        <v>1.0105553391916589</v>
      </c>
      <c r="U40" s="27">
        <f>+U28/U20*100</f>
        <v>1.6540192395573909</v>
      </c>
    </row>
    <row r="41" spans="2:21" x14ac:dyDescent="0.2"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2:21" x14ac:dyDescent="0.2">
      <c r="C42" s="24"/>
    </row>
    <row r="43" spans="2:21" x14ac:dyDescent="0.2">
      <c r="C43" t="s">
        <v>24</v>
      </c>
    </row>
    <row r="46" spans="2:21" x14ac:dyDescent="0.2">
      <c r="I46" s="34"/>
      <c r="J46" s="34"/>
    </row>
    <row r="47" spans="2:21" x14ac:dyDescent="0.2">
      <c r="I47" s="29"/>
      <c r="J47" s="29"/>
    </row>
    <row r="48" spans="2:21" ht="13.5" customHeight="1" x14ac:dyDescent="0.2">
      <c r="B48" s="35"/>
    </row>
    <row r="49" spans="2:9" ht="9.75" customHeight="1" x14ac:dyDescent="0.2">
      <c r="B49" s="35"/>
    </row>
    <row r="50" spans="2:9" x14ac:dyDescent="0.2">
      <c r="B50" s="36"/>
      <c r="I50" s="37"/>
    </row>
  </sheetData>
  <mergeCells count="2">
    <mergeCell ref="D8:H8"/>
    <mergeCell ref="C9:U9"/>
  </mergeCells>
  <printOptions horizontalCentered="1"/>
  <pageMargins left="0.75" right="0.75" top="1" bottom="1" header="0.5" footer="0.5"/>
  <pageSetup scale="5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361950</xdr:colOff>
                <xdr:row>0</xdr:row>
                <xdr:rowOff>104775</xdr:rowOff>
              </from>
              <to>
                <xdr:col>1</xdr:col>
                <xdr:colOff>200025</xdr:colOff>
                <xdr:row>1</xdr:row>
                <xdr:rowOff>142875</xdr:rowOff>
              </to>
            </anchor>
          </objectPr>
        </oleObject>
      </mc:Choice>
      <mc:Fallback>
        <oleObject progId="MSPhotoEd.3" shapeId="1025" r:id="rId4"/>
      </mc:Fallback>
    </mc:AlternateContent>
    <mc:AlternateContent xmlns:mc="http://schemas.openxmlformats.org/markup-compatibility/2006">
      <mc:Choice Requires="x14">
        <oleObject progId="MSPhotoEd.3" shapeId="1026" r:id="rId6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266700</xdr:colOff>
                <xdr:row>3</xdr:row>
                <xdr:rowOff>47625</xdr:rowOff>
              </to>
            </anchor>
          </objectPr>
        </oleObject>
      </mc:Choice>
      <mc:Fallback>
        <oleObject progId="MSPhotoEd.3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A9FF-E188-466F-9881-43809ECFC8F8}">
  <dimension ref="C4:K25"/>
  <sheetViews>
    <sheetView workbookViewId="0">
      <selection activeCell="C4" sqref="C4:L25"/>
    </sheetView>
  </sheetViews>
  <sheetFormatPr defaultRowHeight="12.75" x14ac:dyDescent="0.2"/>
  <sheetData>
    <row r="4" spans="3:11" ht="13.5" thickBot="1" x14ac:dyDescent="0.25"/>
    <row r="5" spans="3:11" ht="13.5" thickTop="1" x14ac:dyDescent="0.2">
      <c r="C5" s="58">
        <v>2023</v>
      </c>
      <c r="D5" s="59"/>
      <c r="E5" s="64" t="s">
        <v>12</v>
      </c>
      <c r="F5" s="65"/>
      <c r="G5" s="65"/>
      <c r="H5" s="65" t="s">
        <v>6</v>
      </c>
      <c r="I5" s="65"/>
      <c r="J5" s="65" t="s">
        <v>13</v>
      </c>
      <c r="K5" s="66"/>
    </row>
    <row r="6" spans="3:11" x14ac:dyDescent="0.2">
      <c r="C6" s="60"/>
      <c r="D6" s="61"/>
      <c r="E6" s="40" t="s">
        <v>14</v>
      </c>
      <c r="F6" s="41" t="s">
        <v>15</v>
      </c>
      <c r="G6" s="41" t="s">
        <v>16</v>
      </c>
      <c r="H6" s="41" t="s">
        <v>15</v>
      </c>
      <c r="I6" s="41" t="s">
        <v>16</v>
      </c>
      <c r="J6" s="41" t="s">
        <v>15</v>
      </c>
      <c r="K6" s="42" t="s">
        <v>16</v>
      </c>
    </row>
    <row r="7" spans="3:11" ht="13.5" thickBot="1" x14ac:dyDescent="0.25">
      <c r="C7" s="62"/>
      <c r="D7" s="63"/>
      <c r="E7" s="43" t="s">
        <v>17</v>
      </c>
      <c r="F7" s="44" t="s">
        <v>17</v>
      </c>
      <c r="G7" s="44" t="s">
        <v>17</v>
      </c>
      <c r="H7" s="44" t="s">
        <v>17</v>
      </c>
      <c r="I7" s="44" t="s">
        <v>17</v>
      </c>
      <c r="J7" s="44" t="s">
        <v>17</v>
      </c>
      <c r="K7" s="45" t="s">
        <v>17</v>
      </c>
    </row>
    <row r="8" spans="3:11" ht="13.5" thickTop="1" x14ac:dyDescent="0.2">
      <c r="C8" s="67" t="s">
        <v>18</v>
      </c>
      <c r="D8" s="46" t="s">
        <v>14</v>
      </c>
      <c r="E8" s="47">
        <v>72803.493771220848</v>
      </c>
      <c r="F8" s="48">
        <v>12290.794374708412</v>
      </c>
      <c r="G8" s="48">
        <v>60512.699396511118</v>
      </c>
      <c r="H8" s="48">
        <v>14299.125899306899</v>
      </c>
      <c r="I8" s="48">
        <v>58504.367871912887</v>
      </c>
      <c r="J8" s="48">
        <v>70795.162246621912</v>
      </c>
      <c r="K8" s="49">
        <v>2008.3315245984413</v>
      </c>
    </row>
    <row r="9" spans="3:11" ht="24" x14ac:dyDescent="0.2">
      <c r="C9" s="68"/>
      <c r="D9" s="50" t="s">
        <v>19</v>
      </c>
      <c r="E9" s="51">
        <v>31658.223305703941</v>
      </c>
      <c r="F9" s="52">
        <v>8952.6864943929559</v>
      </c>
      <c r="G9" s="52">
        <v>22705.536811311467</v>
      </c>
      <c r="H9" s="52">
        <v>10095.582642613381</v>
      </c>
      <c r="I9" s="52">
        <v>21562.640663091152</v>
      </c>
      <c r="J9" s="52">
        <v>30515.327157483625</v>
      </c>
      <c r="K9" s="53">
        <v>1142.8961482203781</v>
      </c>
    </row>
    <row r="10" spans="3:11" ht="36.75" thickBot="1" x14ac:dyDescent="0.25">
      <c r="C10" s="69"/>
      <c r="D10" s="54" t="s">
        <v>20</v>
      </c>
      <c r="E10" s="55">
        <v>41145.270465516624</v>
      </c>
      <c r="F10" s="56">
        <v>3338.1078803153623</v>
      </c>
      <c r="G10" s="56">
        <v>37807.162585201586</v>
      </c>
      <c r="H10" s="56">
        <v>4203.5432566934169</v>
      </c>
      <c r="I10" s="56">
        <v>36941.727208823613</v>
      </c>
      <c r="J10" s="56">
        <v>40279.835089138651</v>
      </c>
      <c r="K10" s="57">
        <v>865.43537637805912</v>
      </c>
    </row>
    <row r="11" spans="3:11" ht="14.25" thickTop="1" thickBot="1" x14ac:dyDescent="0.25"/>
    <row r="12" spans="3:11" ht="13.5" thickTop="1" x14ac:dyDescent="0.2">
      <c r="C12" s="58">
        <v>2024</v>
      </c>
      <c r="D12" s="59"/>
      <c r="E12" s="64" t="s">
        <v>12</v>
      </c>
      <c r="F12" s="65"/>
      <c r="G12" s="65"/>
      <c r="H12" s="65" t="s">
        <v>6</v>
      </c>
      <c r="I12" s="65"/>
      <c r="J12" s="65" t="s">
        <v>13</v>
      </c>
      <c r="K12" s="66"/>
    </row>
    <row r="13" spans="3:11" x14ac:dyDescent="0.2">
      <c r="C13" s="60"/>
      <c r="D13" s="61"/>
      <c r="E13" s="40" t="s">
        <v>14</v>
      </c>
      <c r="F13" s="41" t="s">
        <v>15</v>
      </c>
      <c r="G13" s="41" t="s">
        <v>16</v>
      </c>
      <c r="H13" s="41" t="s">
        <v>21</v>
      </c>
      <c r="I13" s="41" t="s">
        <v>22</v>
      </c>
      <c r="J13" s="41" t="s">
        <v>15</v>
      </c>
      <c r="K13" s="42" t="s">
        <v>16</v>
      </c>
    </row>
    <row r="14" spans="3:11" ht="13.5" thickBot="1" x14ac:dyDescent="0.25">
      <c r="C14" s="62"/>
      <c r="D14" s="63"/>
      <c r="E14" s="43" t="s">
        <v>17</v>
      </c>
      <c r="F14" s="44" t="s">
        <v>17</v>
      </c>
      <c r="G14" s="44" t="s">
        <v>17</v>
      </c>
      <c r="H14" s="44" t="s">
        <v>17</v>
      </c>
      <c r="I14" s="44" t="s">
        <v>17</v>
      </c>
      <c r="J14" s="44" t="s">
        <v>17</v>
      </c>
      <c r="K14" s="45" t="s">
        <v>17</v>
      </c>
    </row>
    <row r="15" spans="3:11" ht="13.5" thickTop="1" x14ac:dyDescent="0.2">
      <c r="C15" s="67" t="s">
        <v>18</v>
      </c>
      <c r="D15" s="46" t="s">
        <v>14</v>
      </c>
      <c r="E15" s="47">
        <v>75307.097155778931</v>
      </c>
      <c r="F15" s="48">
        <v>14479.315084543108</v>
      </c>
      <c r="G15" s="48">
        <v>60827.782071234986</v>
      </c>
      <c r="H15" s="48">
        <v>15913.949788718928</v>
      </c>
      <c r="I15" s="48">
        <v>59393.147367059093</v>
      </c>
      <c r="J15" s="48">
        <v>73872.462451603031</v>
      </c>
      <c r="K15" s="49">
        <v>1434.6347041757922</v>
      </c>
    </row>
    <row r="16" spans="3:11" ht="24" x14ac:dyDescent="0.2">
      <c r="C16" s="68"/>
      <c r="D16" s="50" t="s">
        <v>19</v>
      </c>
      <c r="E16" s="51">
        <v>33114.457027299686</v>
      </c>
      <c r="F16" s="52">
        <v>10579.370576339796</v>
      </c>
      <c r="G16" s="52">
        <v>22535.086450960476</v>
      </c>
      <c r="H16" s="52">
        <v>11627.036400404542</v>
      </c>
      <c r="I16" s="52">
        <v>21487.420626895822</v>
      </c>
      <c r="J16" s="52">
        <v>32066.791203234974</v>
      </c>
      <c r="K16" s="53">
        <v>1047.665824064713</v>
      </c>
    </row>
    <row r="17" spans="3:11" ht="36.75" thickBot="1" x14ac:dyDescent="0.25">
      <c r="C17" s="69"/>
      <c r="D17" s="54" t="s">
        <v>23</v>
      </c>
      <c r="E17" s="55">
        <v>42192.640128476472</v>
      </c>
      <c r="F17" s="56">
        <v>3899.9445082032635</v>
      </c>
      <c r="G17" s="56">
        <v>38292.695620273029</v>
      </c>
      <c r="H17" s="56">
        <v>4286.9133883143422</v>
      </c>
      <c r="I17" s="56">
        <v>37905.726740161939</v>
      </c>
      <c r="J17" s="56">
        <v>41805.671248365383</v>
      </c>
      <c r="K17" s="57">
        <v>386.96888011107956</v>
      </c>
    </row>
    <row r="18" spans="3:11" ht="14.25" thickTop="1" thickBot="1" x14ac:dyDescent="0.25"/>
    <row r="19" spans="3:11" ht="13.5" thickTop="1" x14ac:dyDescent="0.2">
      <c r="C19" s="58">
        <v>2025</v>
      </c>
      <c r="D19" s="59"/>
      <c r="E19" s="64" t="s">
        <v>12</v>
      </c>
      <c r="F19" s="65"/>
      <c r="G19" s="65"/>
      <c r="H19" s="65" t="s">
        <v>6</v>
      </c>
      <c r="I19" s="65"/>
      <c r="J19" s="65" t="s">
        <v>13</v>
      </c>
      <c r="K19" s="66"/>
    </row>
    <row r="20" spans="3:11" x14ac:dyDescent="0.2">
      <c r="C20" s="60"/>
      <c r="D20" s="61"/>
      <c r="E20" s="40" t="s">
        <v>14</v>
      </c>
      <c r="F20" s="41" t="s">
        <v>15</v>
      </c>
      <c r="G20" s="41" t="s">
        <v>16</v>
      </c>
      <c r="H20" s="41" t="s">
        <v>15</v>
      </c>
      <c r="I20" s="41" t="s">
        <v>16</v>
      </c>
      <c r="J20" s="41" t="s">
        <v>15</v>
      </c>
      <c r="K20" s="42" t="s">
        <v>16</v>
      </c>
    </row>
    <row r="21" spans="3:11" ht="13.5" thickBot="1" x14ac:dyDescent="0.25">
      <c r="C21" s="62"/>
      <c r="D21" s="63"/>
      <c r="E21" s="43" t="s">
        <v>17</v>
      </c>
      <c r="F21" s="44" t="s">
        <v>17</v>
      </c>
      <c r="G21" s="44" t="s">
        <v>17</v>
      </c>
      <c r="H21" s="44" t="s">
        <v>17</v>
      </c>
      <c r="I21" s="44" t="s">
        <v>17</v>
      </c>
      <c r="J21" s="44" t="s">
        <v>17</v>
      </c>
      <c r="K21" s="45" t="s">
        <v>17</v>
      </c>
    </row>
    <row r="22" spans="3:11" ht="13.5" thickTop="1" x14ac:dyDescent="0.2">
      <c r="C22" s="67" t="s">
        <v>18</v>
      </c>
      <c r="D22" s="46" t="s">
        <v>14</v>
      </c>
      <c r="E22" s="47">
        <v>77889.550350336838</v>
      </c>
      <c r="F22" s="48">
        <v>12900.919892342146</v>
      </c>
      <c r="G22" s="48">
        <v>64988.630457994026</v>
      </c>
      <c r="H22" s="48">
        <v>14600.854072127147</v>
      </c>
      <c r="I22" s="48">
        <v>63288.696278209063</v>
      </c>
      <c r="J22" s="48">
        <v>76189.616170551773</v>
      </c>
      <c r="K22" s="49">
        <v>1699.9341797850295</v>
      </c>
    </row>
    <row r="23" spans="3:11" ht="24" x14ac:dyDescent="0.2">
      <c r="C23" s="68"/>
      <c r="D23" s="50" t="s">
        <v>19</v>
      </c>
      <c r="E23" s="51">
        <v>35311.307635607191</v>
      </c>
      <c r="F23" s="52">
        <v>9908.0808158885975</v>
      </c>
      <c r="G23" s="52">
        <v>25403.226819718282</v>
      </c>
      <c r="H23" s="52">
        <v>10953.264803440048</v>
      </c>
      <c r="I23" s="52">
        <v>24358.042832166757</v>
      </c>
      <c r="J23" s="52">
        <v>34266.123648055735</v>
      </c>
      <c r="K23" s="53">
        <v>1045.1839875514788</v>
      </c>
    </row>
    <row r="24" spans="3:11" ht="36.75" thickBot="1" x14ac:dyDescent="0.25">
      <c r="C24" s="69"/>
      <c r="D24" s="54" t="s">
        <v>23</v>
      </c>
      <c r="E24" s="55">
        <v>42578.242714730346</v>
      </c>
      <c r="F24" s="56">
        <v>2992.8390764536025</v>
      </c>
      <c r="G24" s="56">
        <v>39585.403638276861</v>
      </c>
      <c r="H24" s="56">
        <v>3647.5892686871539</v>
      </c>
      <c r="I24" s="56">
        <v>38930.653446043361</v>
      </c>
      <c r="J24" s="56">
        <v>41923.492522496832</v>
      </c>
      <c r="K24" s="57">
        <v>654.75019223355071</v>
      </c>
    </row>
    <row r="25" spans="3:11" ht="13.5" thickTop="1" x14ac:dyDescent="0.2"/>
  </sheetData>
  <mergeCells count="15">
    <mergeCell ref="C19:D21"/>
    <mergeCell ref="E19:G19"/>
    <mergeCell ref="H19:I19"/>
    <mergeCell ref="J19:K19"/>
    <mergeCell ref="C22:C24"/>
    <mergeCell ref="C5:D7"/>
    <mergeCell ref="E5:G5"/>
    <mergeCell ref="H5:I5"/>
    <mergeCell ref="C15:C17"/>
    <mergeCell ref="J5:K5"/>
    <mergeCell ref="C8:C10"/>
    <mergeCell ref="C12:D14"/>
    <mergeCell ref="E12:G12"/>
    <mergeCell ref="H12:I12"/>
    <mergeCell ref="J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.01b </vt:lpstr>
      <vt:lpstr>Sheet1</vt:lpstr>
      <vt:lpstr>'.01b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2017-10-18T21:03:52Z</dcterms:created>
  <dcterms:modified xsi:type="dcterms:W3CDTF">2026-06-02T20:18:14Z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2026-06-02T20:05:43Z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7e58cd3e-6ba4-4d31-a26e-f12251b59d5a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